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6635" windowHeight="1201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<sst xmlns="http://schemas.openxmlformats.org/spreadsheetml/2006/main" count="74" uniqueCount="56">
  <si>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User Inputs in Orange</t>
  </si>
  <si>
    <t>Step</t>
  </si>
  <si>
    <t>Parameter</t>
  </si>
  <si>
    <t>Departure</t>
  </si>
  <si>
    <t>Target</t>
  </si>
  <si>
    <t>Earth</t>
  </si>
  <si>
    <t>Mars</t>
  </si>
  <si>
    <t xml:space="preserve">Planet </t>
  </si>
  <si>
    <t>Other</t>
  </si>
  <si>
    <t>Mercury</t>
  </si>
  <si>
    <t>Venus</t>
  </si>
  <si>
    <t>Jupiter</t>
  </si>
  <si>
    <t>Saturn</t>
  </si>
  <si>
    <t>Uranus</t>
  </si>
  <si>
    <t>Neptune</t>
  </si>
  <si>
    <t>Pluto</t>
  </si>
  <si>
    <t>Altitude of Parking Orbit (km)</t>
  </si>
  <si>
    <r>
      <t>μ</t>
    </r>
    <r>
      <rPr>
        <b/>
        <sz val="9"/>
        <rFont val="Geneva"/>
        <family val="0"/>
      </rPr>
      <t xml:space="preserve"> (km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/s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</si>
  <si>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t>Constants and Conversion Factors</t>
  </si>
  <si>
    <r>
      <t>μ</t>
    </r>
    <r>
      <rPr>
        <b/>
        <vertAlign val="subscript"/>
        <sz val="10"/>
        <rFont val="Geneva"/>
        <family val="0"/>
      </rPr>
      <t>SUN</t>
    </r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</si>
  <si>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/s</t>
    </r>
    <r>
      <rPr>
        <vertAlign val="superscript"/>
        <sz val="10"/>
        <rFont val="Geneva"/>
        <family val="0"/>
      </rPr>
      <t>2</t>
    </r>
  </si>
  <si>
    <t>Value</t>
  </si>
  <si>
    <t>Mean Distance (km)</t>
  </si>
  <si>
    <t>Equatorial Radius (km)</t>
  </si>
  <si>
    <t>Unit</t>
  </si>
  <si>
    <t>km/s</t>
  </si>
  <si>
    <t>yr</t>
  </si>
  <si>
    <r>
      <t>Radius of Parking Orbit, r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(km)</t>
    </r>
  </si>
  <si>
    <t>1 yr</t>
  </si>
  <si>
    <t>sec</t>
  </si>
  <si>
    <t>Mean Distance from Sun (km)</t>
  </si>
  <si>
    <r>
      <t>V</t>
    </r>
    <r>
      <rPr>
        <b/>
        <vertAlign val="subscript"/>
        <sz val="10"/>
        <rFont val="Arial"/>
        <family val="2"/>
      </rPr>
      <t>dep</t>
    </r>
  </si>
  <si>
    <r>
      <t>V</t>
    </r>
    <r>
      <rPr>
        <b/>
        <vertAlign val="subscript"/>
        <sz val="10"/>
        <rFont val="Arial"/>
        <family val="2"/>
      </rPr>
      <t>tar</t>
    </r>
  </si>
  <si>
    <r>
      <t>V</t>
    </r>
    <r>
      <rPr>
        <b/>
        <vertAlign val="subscript"/>
        <sz val="10"/>
        <rFont val="Arial"/>
        <family val="2"/>
      </rPr>
      <t>c0</t>
    </r>
  </si>
  <si>
    <r>
      <t>V</t>
    </r>
    <r>
      <rPr>
        <b/>
        <vertAlign val="subscript"/>
        <sz val="10"/>
        <rFont val="Arial"/>
        <family val="2"/>
      </rPr>
      <t>c3</t>
    </r>
  </si>
  <si>
    <r>
      <t>a</t>
    </r>
    <r>
      <rPr>
        <b/>
        <vertAlign val="subscript"/>
        <sz val="10"/>
        <rFont val="Arial"/>
        <family val="2"/>
      </rPr>
      <t>tr</t>
    </r>
  </si>
  <si>
    <r>
      <t>e</t>
    </r>
    <r>
      <rPr>
        <b/>
        <vertAlign val="subscript"/>
        <sz val="10"/>
        <rFont val="Arial"/>
        <family val="2"/>
      </rPr>
      <t>tr</t>
    </r>
  </si>
  <si>
    <r>
      <t>V</t>
    </r>
    <r>
      <rPr>
        <b/>
        <vertAlign val="subscript"/>
        <sz val="10"/>
        <rFont val="Arial"/>
        <family val="2"/>
      </rPr>
      <t>1</t>
    </r>
  </si>
  <si>
    <r>
      <t>V</t>
    </r>
    <r>
      <rPr>
        <b/>
        <vertAlign val="subscript"/>
        <sz val="10"/>
        <rFont val="Arial"/>
        <family val="2"/>
      </rPr>
      <t>2</t>
    </r>
  </si>
  <si>
    <r>
      <t>V</t>
    </r>
    <r>
      <rPr>
        <b/>
        <vertAlign val="subscript"/>
        <sz val="10"/>
        <rFont val="Arial"/>
        <family val="2"/>
      </rPr>
      <t>inf,1</t>
    </r>
  </si>
  <si>
    <r>
      <t>V</t>
    </r>
    <r>
      <rPr>
        <b/>
        <vertAlign val="subscript"/>
        <sz val="10"/>
        <rFont val="Arial"/>
        <family val="2"/>
      </rPr>
      <t>inf,2</t>
    </r>
  </si>
  <si>
    <r>
      <t>V</t>
    </r>
    <r>
      <rPr>
        <b/>
        <vertAlign val="subscript"/>
        <sz val="10"/>
        <rFont val="Arial"/>
        <family val="2"/>
      </rPr>
      <t>0</t>
    </r>
  </si>
  <si>
    <r>
      <t>V</t>
    </r>
    <r>
      <rPr>
        <b/>
        <vertAlign val="subscript"/>
        <sz val="10"/>
        <rFont val="Arial"/>
        <family val="2"/>
      </rPr>
      <t>3</t>
    </r>
  </si>
  <si>
    <r>
      <t>T</t>
    </r>
    <r>
      <rPr>
        <b/>
        <vertAlign val="subscript"/>
        <sz val="10"/>
        <rFont val="Arial"/>
        <family val="2"/>
      </rPr>
      <t>tr</t>
    </r>
  </si>
  <si>
    <r>
      <t>ΔV</t>
    </r>
    <r>
      <rPr>
        <b/>
        <vertAlign val="subscript"/>
        <sz val="10"/>
        <rFont val="Arial"/>
        <family val="2"/>
      </rPr>
      <t>0</t>
    </r>
  </si>
  <si>
    <r>
      <t>ΔV</t>
    </r>
    <r>
      <rPr>
        <b/>
        <vertAlign val="subscript"/>
        <sz val="10"/>
        <rFont val="Arial"/>
        <family val="2"/>
      </rPr>
      <t>3</t>
    </r>
  </si>
  <si>
    <r>
      <t>ΔV</t>
    </r>
    <r>
      <rPr>
        <b/>
        <vertAlign val="subscript"/>
        <sz val="10"/>
        <rFont val="Arial"/>
        <family val="2"/>
      </rPr>
      <t>tot</t>
    </r>
  </si>
  <si>
    <t>Implemented by Anthony Shao, Microcosm. Contact: bookproject@smad.com</t>
  </si>
  <si>
    <t>See text for discussion.</t>
  </si>
  <si>
    <t>Table 10-32. Computing the Characterisitcs of an Interplanetary Hohmann Transfer Between Coplaner Circular Orbits</t>
  </si>
  <si>
    <t>G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</si>
  <si>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/kg-s</t>
    </r>
    <r>
      <rPr>
        <vertAlign val="superscript"/>
        <sz val="10"/>
        <rFont val="Geneva"/>
        <family val="0"/>
      </rPr>
      <t>2</t>
    </r>
  </si>
  <si>
    <t>Mass of 'Other' Central Body (kg)</t>
  </si>
  <si>
    <t>Input a mass in N12 if you choose the 'Other' central body</t>
  </si>
  <si>
    <t>Choose any two lines from rows 3 to 12 in columns K through N and copy them into rows 17 and 18 of columns B through E</t>
  </si>
  <si>
    <t>Version 1. August 2, 2011. copyright, 2011, Microcosm, Inc.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</si>
</sst>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E+00"/>
    <numFmt numFmtId="166" formatCode="#,##0.0000"/>
    <numFmt numFmtId="167" formatCode="0.0000E+00"/>
    <numFmt numFmtId="168" formatCode="0.000000E+00"/>
    <numFmt numFmtId="169" formatCode="0.00000000E+00"/>
    <numFmt numFmtId="170" formatCode="#,##0.0"/>
    <numFmt numFmtId="171" formatCode="0.00000E+00"/>
    <numFmt numFmtId="172" formatCode="0.0000"/>
    <numFmt numFmtId="173" formatCode="0.000"/>
    <numFmt numFmtId="174" formatCode="0.0E+0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Georgia"/>
      <family val="1"/>
    </font>
    <font>
      <b/>
      <sz val="9"/>
      <name val="Geneva"/>
      <family val="0"/>
    </font>
    <font>
      <b/>
      <vertAlign val="superscript"/>
      <sz val="9"/>
      <name val="Geneva"/>
      <family val="0"/>
    </font>
    <font>
      <sz val="10"/>
      <name val="Geneva"/>
      <family val="0"/>
    </font>
    <font>
      <b/>
      <vertAlign val="subscript"/>
      <sz val="10"/>
      <name val="Geneva"/>
      <family val="0"/>
    </font>
    <font>
      <vertAlign val="superscript"/>
      <sz val="10"/>
      <name val="Geneva"/>
      <family val="0"/>
    </font>
    <font>
      <b/>
      <vertAlign val="subscript"/>
      <sz val="10"/>
      <name val="Arial"/>
      <family val="2"/>
    </font>
    <font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Border="1" applyAlignment="1">
      <alignment horizontal="right"/>
    </xf>
    <xf numFmtId="168" fontId="0" fillId="3" borderId="1" xfId="0" applyNumberFormat="1" applyFill="1" applyBorder="1" applyAlignment="1">
      <alignment horizontal="right"/>
    </xf>
    <xf numFmtId="170" fontId="8" fillId="3" borderId="1" xfId="0" applyNumberFormat="1" applyFont="1" applyFill="1" applyBorder="1" applyAlignment="1">
      <alignment horizontal="center" vertical="center" wrapText="1"/>
    </xf>
    <xf numFmtId="173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165" fontId="8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173" fontId="0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168" fontId="8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Fill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/>
    </xf>
    <xf numFmtId="171" fontId="0" fillId="0" borderId="5" xfId="0" applyNumberFormat="1" applyFill="1" applyBorder="1" applyAlignment="1">
      <alignment/>
    </xf>
    <xf numFmtId="0" fontId="8" fillId="0" borderId="6" xfId="0" applyFont="1" applyFill="1" applyBorder="1" applyAlignment="1">
      <alignment/>
    </xf>
    <xf numFmtId="0" fontId="1" fillId="5" borderId="7" xfId="0" applyFont="1" applyFill="1" applyBorder="1" applyAlignment="1">
      <alignment horizontal="left"/>
    </xf>
    <xf numFmtId="170" fontId="8" fillId="0" borderId="8" xfId="0" applyNumberFormat="1" applyFon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left"/>
    </xf>
    <xf numFmtId="170" fontId="8" fillId="0" borderId="8" xfId="0" applyNumberFormat="1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left"/>
    </xf>
    <xf numFmtId="3" fontId="8" fillId="0" borderId="8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/>
    </xf>
    <xf numFmtId="168" fontId="0" fillId="2" borderId="10" xfId="0" applyNumberForma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center" vertical="center" wrapText="1"/>
    </xf>
    <xf numFmtId="0" fontId="2" fillId="2" borderId="11" xfId="22" applyFont="1" applyFill="1" applyBorder="1" applyAlignment="1">
      <alignment horizontal="center" vertical="center" wrapText="1"/>
      <protection/>
    </xf>
    <xf numFmtId="0" fontId="2" fillId="2" borderId="12" xfId="22" applyFont="1" applyFill="1" applyBorder="1" applyAlignment="1">
      <alignment horizontal="center" vertical="center" wrapText="1"/>
      <protection/>
    </xf>
    <xf numFmtId="0" fontId="2" fillId="2" borderId="13" xfId="22" applyFont="1" applyFill="1" applyBorder="1" applyAlignment="1">
      <alignment horizontal="center" vertical="center" wrapText="1"/>
      <protection/>
    </xf>
    <xf numFmtId="2" fontId="8" fillId="8" borderId="7" xfId="0" applyNumberFormat="1" applyFont="1" applyFill="1" applyBorder="1" applyAlignment="1">
      <alignment horizontal="center"/>
    </xf>
    <xf numFmtId="2" fontId="8" fillId="8" borderId="1" xfId="0" applyNumberFormat="1" applyFont="1" applyFill="1" applyBorder="1" applyAlignment="1">
      <alignment horizontal="center"/>
    </xf>
    <xf numFmtId="2" fontId="8" fillId="8" borderId="8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left" wrapText="1"/>
    </xf>
    <xf numFmtId="0" fontId="0" fillId="3" borderId="14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left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1" fillId="4" borderId="16" xfId="0" applyFont="1" applyFill="1" applyBorder="1" applyAlignment="1">
      <alignment horizontal="left" wrapText="1"/>
    </xf>
    <xf numFmtId="0" fontId="1" fillId="4" borderId="16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0" fontId="1" fillId="4" borderId="20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/>
    </xf>
    <xf numFmtId="170" fontId="0" fillId="0" borderId="8" xfId="0" applyNumberFormat="1" applyBorder="1" applyAlignment="1">
      <alignment horizontal="center"/>
    </xf>
    <xf numFmtId="0" fontId="1" fillId="4" borderId="9" xfId="0" applyFont="1" applyFill="1" applyBorder="1" applyAlignment="1">
      <alignment/>
    </xf>
    <xf numFmtId="0" fontId="1" fillId="3" borderId="10" xfId="0" applyFont="1" applyFill="1" applyBorder="1" applyAlignment="1">
      <alignment horizontal="left"/>
    </xf>
    <xf numFmtId="168" fontId="0" fillId="3" borderId="10" xfId="0" applyNumberFormat="1" applyFill="1" applyBorder="1" applyAlignment="1">
      <alignment horizontal="right"/>
    </xf>
    <xf numFmtId="165" fontId="8" fillId="3" borderId="10" xfId="0" applyNumberFormat="1" applyFont="1" applyFill="1" applyBorder="1" applyAlignment="1">
      <alignment horizontal="center" vertical="center"/>
    </xf>
    <xf numFmtId="170" fontId="8" fillId="3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wrapText="1"/>
    </xf>
    <xf numFmtId="0" fontId="2" fillId="8" borderId="23" xfId="0" applyFont="1" applyFill="1" applyBorder="1" applyAlignment="1">
      <alignment horizontal="center" wrapText="1"/>
    </xf>
    <xf numFmtId="11" fontId="0" fillId="0" borderId="24" xfId="0" applyNumberFormat="1" applyFill="1" applyBorder="1" applyAlignment="1">
      <alignment horizontal="center"/>
    </xf>
    <xf numFmtId="0" fontId="6" fillId="6" borderId="11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vertical="center" wrapText="1"/>
    </xf>
    <xf numFmtId="0" fontId="1" fillId="6" borderId="25" xfId="0" applyFont="1" applyFill="1" applyBorder="1" applyAlignment="1">
      <alignment/>
    </xf>
    <xf numFmtId="0" fontId="2" fillId="6" borderId="26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표준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1.140625" style="0" customWidth="1"/>
    <col min="3" max="3" width="14.8515625" style="0" customWidth="1"/>
    <col min="4" max="4" width="12.28125" style="0" customWidth="1"/>
    <col min="5" max="5" width="12.8515625" style="0" customWidth="1"/>
    <col min="6" max="6" width="18.00390625" style="0" customWidth="1"/>
    <col min="7" max="7" width="16.7109375" style="0" customWidth="1"/>
    <col min="10" max="10" width="12.421875" style="0" customWidth="1"/>
    <col min="11" max="11" width="14.140625" style="0" customWidth="1"/>
    <col min="12" max="12" width="14.421875" style="0" customWidth="1"/>
    <col min="13" max="13" width="11.57421875" style="0" customWidth="1"/>
    <col min="14" max="14" width="13.00390625" style="0" customWidth="1"/>
    <col min="15" max="15" width="10.00390625" style="0" customWidth="1"/>
    <col min="16" max="16" width="14.7109375" style="0" customWidth="1"/>
    <col min="17" max="17" width="9.57421875" style="0" customWidth="1"/>
  </cols>
  <sheetData>
    <row r="1" spans="1:17" ht="12.75" customHeight="1">
      <c r="A1" s="1" t="s">
        <v>49</v>
      </c>
      <c r="J1" s="56" t="s">
        <v>7</v>
      </c>
      <c r="K1" s="58" t="s">
        <v>22</v>
      </c>
      <c r="L1" s="47" t="s">
        <v>17</v>
      </c>
      <c r="M1" s="54" t="s">
        <v>23</v>
      </c>
      <c r="O1" s="93" t="s">
        <v>18</v>
      </c>
      <c r="P1" s="52"/>
      <c r="Q1" s="53"/>
    </row>
    <row r="2" spans="1:17" ht="12.75" customHeight="1">
      <c r="A2" t="s">
        <v>47</v>
      </c>
      <c r="J2" s="57"/>
      <c r="K2" s="59"/>
      <c r="L2" s="48"/>
      <c r="M2" s="55"/>
      <c r="O2" s="94" t="s">
        <v>19</v>
      </c>
      <c r="P2" s="19">
        <v>132712441000</v>
      </c>
      <c r="Q2" s="21" t="s">
        <v>20</v>
      </c>
    </row>
    <row r="3" spans="1:17" ht="12.75">
      <c r="A3" t="s">
        <v>55</v>
      </c>
      <c r="J3" s="25" t="s">
        <v>9</v>
      </c>
      <c r="K3" s="5">
        <v>57909175.678248346</v>
      </c>
      <c r="L3" s="3">
        <v>22032.1</v>
      </c>
      <c r="M3" s="26">
        <v>2439.7</v>
      </c>
      <c r="O3" s="95" t="s">
        <v>28</v>
      </c>
      <c r="P3" s="20">
        <v>31558150</v>
      </c>
      <c r="Q3" s="22" t="s">
        <v>29</v>
      </c>
    </row>
    <row r="4" spans="1:17" ht="15" thickBot="1">
      <c r="A4" s="18" t="s">
        <v>48</v>
      </c>
      <c r="J4" s="25" t="s">
        <v>10</v>
      </c>
      <c r="K4" s="5">
        <v>108207429.53448668</v>
      </c>
      <c r="L4" s="3">
        <v>324858.5917</v>
      </c>
      <c r="M4" s="26">
        <v>6051.8</v>
      </c>
      <c r="O4" s="96" t="s">
        <v>50</v>
      </c>
      <c r="P4" s="23">
        <v>6.67428E-20</v>
      </c>
      <c r="Q4" s="24" t="s">
        <v>51</v>
      </c>
    </row>
    <row r="5" spans="10:13" ht="13.5" thickBot="1">
      <c r="J5" s="27" t="s">
        <v>5</v>
      </c>
      <c r="K5" s="5">
        <v>149597887.15576577</v>
      </c>
      <c r="L5" s="3">
        <v>398600.4356</v>
      </c>
      <c r="M5" s="28">
        <v>6378.1366</v>
      </c>
    </row>
    <row r="6" spans="1:13" ht="12.75" customHeight="1">
      <c r="A6" s="34" t="s">
        <v>0</v>
      </c>
      <c r="B6" s="35"/>
      <c r="C6" s="35"/>
      <c r="D6" s="36"/>
      <c r="J6" s="29" t="s">
        <v>6</v>
      </c>
      <c r="K6" s="5">
        <v>227936637.24184328</v>
      </c>
      <c r="L6" s="12">
        <v>42828.37522</v>
      </c>
      <c r="M6" s="26">
        <v>3396.2</v>
      </c>
    </row>
    <row r="7" spans="1:13" ht="12.75" customHeight="1">
      <c r="A7" s="37" t="s">
        <v>53</v>
      </c>
      <c r="B7" s="38"/>
      <c r="C7" s="38"/>
      <c r="D7" s="39"/>
      <c r="J7" s="29" t="s">
        <v>11</v>
      </c>
      <c r="K7" s="5">
        <v>778412026.7751428</v>
      </c>
      <c r="L7" s="12">
        <v>126712762.6</v>
      </c>
      <c r="M7" s="30">
        <v>71492</v>
      </c>
    </row>
    <row r="8" spans="1:13" ht="12.75" customHeight="1" thickBot="1">
      <c r="A8" s="40" t="s">
        <v>54</v>
      </c>
      <c r="B8" s="41"/>
      <c r="C8" s="41"/>
      <c r="D8" s="42"/>
      <c r="J8" s="29" t="s">
        <v>12</v>
      </c>
      <c r="K8" s="5">
        <v>1426725412.5881674</v>
      </c>
      <c r="L8" s="12">
        <v>37940584.9</v>
      </c>
      <c r="M8" s="30">
        <v>60268</v>
      </c>
    </row>
    <row r="9" spans="1:14" ht="12.75" customHeight="1">
      <c r="A9" s="40"/>
      <c r="B9" s="41"/>
      <c r="C9" s="41"/>
      <c r="D9" s="42"/>
      <c r="J9" s="29" t="s">
        <v>13</v>
      </c>
      <c r="K9" s="5">
        <v>2870972219.9697137</v>
      </c>
      <c r="L9" s="12">
        <v>5794549</v>
      </c>
      <c r="M9" s="87">
        <v>25559</v>
      </c>
      <c r="N9" s="90" t="s">
        <v>52</v>
      </c>
    </row>
    <row r="10" spans="1:14" ht="12.75" customHeight="1" thickBot="1">
      <c r="A10" s="43"/>
      <c r="B10" s="44"/>
      <c r="C10" s="44"/>
      <c r="D10" s="45"/>
      <c r="J10" s="29" t="s">
        <v>14</v>
      </c>
      <c r="K10" s="5">
        <v>4498252910.764062</v>
      </c>
      <c r="L10" s="13">
        <v>6836527</v>
      </c>
      <c r="M10" s="88">
        <v>24764</v>
      </c>
      <c r="N10" s="91"/>
    </row>
    <row r="11" spans="10:14" ht="13.5" thickBot="1">
      <c r="J11" s="29" t="s">
        <v>15</v>
      </c>
      <c r="K11" s="5">
        <v>5906376272.43636</v>
      </c>
      <c r="L11" s="3">
        <v>971.78</v>
      </c>
      <c r="M11" s="88">
        <v>1195</v>
      </c>
      <c r="N11" s="91"/>
    </row>
    <row r="12" spans="1:14" ht="12.75" customHeight="1" thickBot="1">
      <c r="A12" s="60"/>
      <c r="B12" s="61" t="s">
        <v>7</v>
      </c>
      <c r="C12" s="62" t="s">
        <v>30</v>
      </c>
      <c r="D12" s="63" t="s">
        <v>17</v>
      </c>
      <c r="E12" s="64" t="s">
        <v>23</v>
      </c>
      <c r="F12" s="62" t="s">
        <v>16</v>
      </c>
      <c r="G12" s="65" t="s">
        <v>27</v>
      </c>
      <c r="J12" s="31" t="s">
        <v>8</v>
      </c>
      <c r="K12" s="32">
        <v>149597887.15576577</v>
      </c>
      <c r="L12" s="33">
        <f>P4*N12</f>
        <v>66742.8</v>
      </c>
      <c r="M12" s="89">
        <v>5000</v>
      </c>
      <c r="N12" s="92">
        <f>10^24</f>
        <v>1E+24</v>
      </c>
    </row>
    <row r="13" spans="1:7" ht="12.75">
      <c r="A13" s="66"/>
      <c r="B13" s="51"/>
      <c r="C13" s="46"/>
      <c r="D13" s="49"/>
      <c r="E13" s="50"/>
      <c r="F13" s="46"/>
      <c r="G13" s="67"/>
    </row>
    <row r="14" spans="1:7" ht="12.75">
      <c r="A14" s="68" t="s">
        <v>3</v>
      </c>
      <c r="B14" s="14" t="s">
        <v>5</v>
      </c>
      <c r="C14" s="6">
        <v>149597887.15576577</v>
      </c>
      <c r="D14" s="4">
        <v>398600.4356</v>
      </c>
      <c r="E14" s="7">
        <v>6378.1366</v>
      </c>
      <c r="F14" s="2">
        <v>185</v>
      </c>
      <c r="G14" s="69">
        <f>E14+F14</f>
        <v>6563.1366</v>
      </c>
    </row>
    <row r="15" spans="1:7" ht="13.5" thickBot="1">
      <c r="A15" s="70" t="s">
        <v>4</v>
      </c>
      <c r="B15" s="71" t="s">
        <v>6</v>
      </c>
      <c r="C15" s="72">
        <v>227936637.24184328</v>
      </c>
      <c r="D15" s="73">
        <v>42828.37522</v>
      </c>
      <c r="E15" s="74">
        <v>3396.2</v>
      </c>
      <c r="F15" s="75">
        <v>500</v>
      </c>
      <c r="G15" s="76">
        <f>E15+F15</f>
        <v>3896.2</v>
      </c>
    </row>
    <row r="16" ht="13.5" thickBot="1"/>
    <row r="17" spans="1:4" ht="12.75">
      <c r="A17" s="77" t="s">
        <v>1</v>
      </c>
      <c r="B17" s="78" t="s">
        <v>2</v>
      </c>
      <c r="C17" s="79" t="s">
        <v>21</v>
      </c>
      <c r="D17" s="80" t="s">
        <v>24</v>
      </c>
    </row>
    <row r="18" spans="1:6" ht="14.25">
      <c r="A18" s="81">
        <v>1</v>
      </c>
      <c r="B18" s="9" t="s">
        <v>31</v>
      </c>
      <c r="C18" s="8">
        <f>SQRT(P2/C14)</f>
        <v>29.784690303734155</v>
      </c>
      <c r="D18" s="82" t="s">
        <v>25</v>
      </c>
      <c r="F18" s="11"/>
    </row>
    <row r="19" spans="1:4" ht="14.25">
      <c r="A19" s="81">
        <v>2</v>
      </c>
      <c r="B19" s="9" t="s">
        <v>32</v>
      </c>
      <c r="C19" s="8">
        <f>SQRT(P2/C15)</f>
        <v>24.129523750656546</v>
      </c>
      <c r="D19" s="82" t="s">
        <v>25</v>
      </c>
    </row>
    <row r="20" spans="1:4" ht="14.25">
      <c r="A20" s="81">
        <v>3</v>
      </c>
      <c r="B20" s="9" t="s">
        <v>33</v>
      </c>
      <c r="C20" s="8">
        <f>SQRT(D14/G14)</f>
        <v>7.793152284317202</v>
      </c>
      <c r="D20" s="82" t="s">
        <v>25</v>
      </c>
    </row>
    <row r="21" spans="1:6" ht="14.25">
      <c r="A21" s="81">
        <v>4</v>
      </c>
      <c r="B21" s="9" t="s">
        <v>34</v>
      </c>
      <c r="C21" s="15">
        <f>SQRT(D15/G15)</f>
        <v>3.315470579262116</v>
      </c>
      <c r="D21" s="82" t="s">
        <v>25</v>
      </c>
      <c r="F21" s="10"/>
    </row>
    <row r="22" spans="1:4" ht="14.25">
      <c r="A22" s="81">
        <v>5</v>
      </c>
      <c r="B22" s="9" t="s">
        <v>35</v>
      </c>
      <c r="C22" s="16">
        <f>(C14+C15)/2</f>
        <v>188767262.19880453</v>
      </c>
      <c r="D22" s="82" t="s">
        <v>25</v>
      </c>
    </row>
    <row r="23" spans="1:4" ht="14.25">
      <c r="A23" s="81">
        <v>6</v>
      </c>
      <c r="B23" s="9" t="s">
        <v>36</v>
      </c>
      <c r="C23" s="17">
        <f>ABS(C15-C14)/(C14+C15)</f>
        <v>0.20750089070946337</v>
      </c>
      <c r="D23" s="82"/>
    </row>
    <row r="24" spans="1:4" ht="14.25">
      <c r="A24" s="81">
        <v>7</v>
      </c>
      <c r="B24" s="9" t="s">
        <v>37</v>
      </c>
      <c r="C24" s="15">
        <f>SQRT(P2*(2/C14-1/C22))</f>
        <v>32.72930766582151</v>
      </c>
      <c r="D24" s="82" t="s">
        <v>25</v>
      </c>
    </row>
    <row r="25" spans="1:4" ht="14.25">
      <c r="A25" s="81">
        <v>8</v>
      </c>
      <c r="B25" s="9" t="s">
        <v>38</v>
      </c>
      <c r="C25" s="15">
        <f>SQRT(P2*(2/C15-1/C22))</f>
        <v>21.48068574725416</v>
      </c>
      <c r="D25" s="82" t="s">
        <v>25</v>
      </c>
    </row>
    <row r="26" spans="1:4" ht="14.25">
      <c r="A26" s="81">
        <v>9</v>
      </c>
      <c r="B26" s="9" t="s">
        <v>39</v>
      </c>
      <c r="C26" s="15">
        <f>ABS(C24-C18)</f>
        <v>2.944617362087353</v>
      </c>
      <c r="D26" s="82" t="s">
        <v>25</v>
      </c>
    </row>
    <row r="27" spans="1:4" ht="14.25">
      <c r="A27" s="81">
        <v>10</v>
      </c>
      <c r="B27" s="9" t="s">
        <v>40</v>
      </c>
      <c r="C27" s="15">
        <f>ABS(C25-C19)</f>
        <v>2.6488380034023855</v>
      </c>
      <c r="D27" s="82" t="s">
        <v>25</v>
      </c>
    </row>
    <row r="28" spans="1:4" ht="14.25">
      <c r="A28" s="81">
        <v>11</v>
      </c>
      <c r="B28" s="9" t="s">
        <v>41</v>
      </c>
      <c r="C28" s="15">
        <f>SQRT(2*D14/G14+C26^2)</f>
        <v>11.407770003915013</v>
      </c>
      <c r="D28" s="82" t="s">
        <v>25</v>
      </c>
    </row>
    <row r="29" spans="1:4" ht="14.25">
      <c r="A29" s="81">
        <v>12</v>
      </c>
      <c r="B29" s="9" t="s">
        <v>42</v>
      </c>
      <c r="C29" s="15">
        <f>SQRT(2*D15/G15+C27^2)</f>
        <v>5.385260726480574</v>
      </c>
      <c r="D29" s="82" t="s">
        <v>25</v>
      </c>
    </row>
    <row r="30" spans="1:4" ht="14.25">
      <c r="A30" s="81">
        <v>13</v>
      </c>
      <c r="B30" s="9" t="s">
        <v>44</v>
      </c>
      <c r="C30" s="15">
        <f>ABS(C28-C20)</f>
        <v>3.6146177195978115</v>
      </c>
      <c r="D30" s="82" t="s">
        <v>25</v>
      </c>
    </row>
    <row r="31" spans="1:4" ht="14.25">
      <c r="A31" s="81">
        <v>14</v>
      </c>
      <c r="B31" s="9" t="s">
        <v>45</v>
      </c>
      <c r="C31" s="15">
        <f>ABS(C29-C21)</f>
        <v>2.069790147218458</v>
      </c>
      <c r="D31" s="82" t="s">
        <v>25</v>
      </c>
    </row>
    <row r="32" spans="1:4" ht="14.25">
      <c r="A32" s="81">
        <v>15</v>
      </c>
      <c r="B32" s="9" t="s">
        <v>46</v>
      </c>
      <c r="C32" s="15">
        <f>C30+C31</f>
        <v>5.68440786681627</v>
      </c>
      <c r="D32" s="82" t="s">
        <v>25</v>
      </c>
    </row>
    <row r="33" spans="1:4" ht="15" thickBot="1">
      <c r="A33" s="83">
        <v>16</v>
      </c>
      <c r="B33" s="84" t="s">
        <v>43</v>
      </c>
      <c r="C33" s="85">
        <f>PI()*SQRT(C22^3/P2)/P3</f>
        <v>0.7087164830244814</v>
      </c>
      <c r="D33" s="86" t="s">
        <v>26</v>
      </c>
    </row>
  </sheetData>
  <mergeCells count="16">
    <mergeCell ref="N9:N11"/>
    <mergeCell ref="O1:Q1"/>
    <mergeCell ref="M1:M2"/>
    <mergeCell ref="J1:J2"/>
    <mergeCell ref="K1:K2"/>
    <mergeCell ref="L1:L2"/>
    <mergeCell ref="D12:D13"/>
    <mergeCell ref="E12:E13"/>
    <mergeCell ref="G12:G13"/>
    <mergeCell ref="A6:D6"/>
    <mergeCell ref="A7:D7"/>
    <mergeCell ref="A8:D10"/>
    <mergeCell ref="F12:F13"/>
    <mergeCell ref="B12:B13"/>
    <mergeCell ref="C12:C13"/>
    <mergeCell ref="A12:A13"/>
  </mergeCells>
  <printOptions/>
  <pageMargins left="0.5" right="0.5" top="0.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2011-08-03T01:01:35Z</cp:lastPrinted>
  <dcterms:created xsi:type="dcterms:W3CDTF">2011-07-13T04:41:22Z</dcterms:created>
  <dcterms:modified xsi:type="dcterms:W3CDTF">2011-08-03T01:01:46Z</dcterms:modified>
  <cp:category/>
  <cp:version/>
  <cp:contentType/>
  <cp:contentStatus/>
</cp:coreProperties>
</file>